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19"/>
  <workbookPr defaultThemeVersion="166925"/>
  <mc:AlternateContent xmlns:mc="http://schemas.openxmlformats.org/markup-compatibility/2006">
    <mc:Choice Requires="x15">
      <x15ac:absPath xmlns:x15ac="http://schemas.microsoft.com/office/spreadsheetml/2010/11/ac" url="/Users/uhey/Desktop/Tutor/"/>
    </mc:Choice>
  </mc:AlternateContent>
  <xr:revisionPtr revIDLastSave="1" documentId="13_ncr:1_{EFA37AE6-0EAA-ED4D-A931-4D3E937A4D83}" xr6:coauthVersionLast="47" xr6:coauthVersionMax="47" xr10:uidLastSave="{800B33F2-FA28-465C-8191-743E52192BE2}"/>
  <bookViews>
    <workbookView xWindow="11500" yWindow="580" windowWidth="18720" windowHeight="13460" firstSheet="1" activeTab="1" xr2:uid="{5B7F0371-B416-9C4E-A50C-11518E5147EA}"/>
  </bookViews>
  <sheets>
    <sheet name="Calculation" sheetId="2" r:id="rId1"/>
    <sheet name="Example"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6" i="1" l="1"/>
  <c r="B14" i="1"/>
  <c r="B8" i="1"/>
  <c r="F26" i="1" l="1"/>
  <c r="F36" i="1"/>
  <c r="F29" i="1"/>
  <c r="F28" i="1"/>
  <c r="B49" i="1"/>
  <c r="B43" i="1"/>
  <c r="B32" i="1"/>
  <c r="B33" i="1" s="1"/>
  <c r="C27" i="1"/>
  <c r="F27" i="1" s="1"/>
  <c r="F33" i="1" l="1"/>
  <c r="B37" i="1"/>
  <c r="B38" i="1" s="1"/>
  <c r="B40" i="1" s="1"/>
  <c r="B44" i="1" s="1"/>
  <c r="B45" i="1" s="1"/>
  <c r="B50" i="1" s="1"/>
  <c r="F37" i="1" s="1"/>
  <c r="F30" i="1"/>
  <c r="F39" i="1" l="1"/>
</calcChain>
</file>

<file path=xl/sharedStrings.xml><?xml version="1.0" encoding="utf-8"?>
<sst xmlns="http://schemas.openxmlformats.org/spreadsheetml/2006/main" count="78" uniqueCount="72">
  <si>
    <t>Calculation and Explaination for Budget Statement</t>
  </si>
  <si>
    <t>1. Budget Sales</t>
  </si>
  <si>
    <t>A budget sales for the month = part of sales collect in this month + part of sales didn't collect yet from last moth (=last month's account receivable)</t>
  </si>
  <si>
    <t>* Why there is Account Receivable?</t>
  </si>
  <si>
    <t>Account Receivable means the clients did't pay the full amount of cash for this month. So they owed the company money, which the company should record this part as account receivable</t>
  </si>
  <si>
    <t>Total Sales this month=part of sales collect this month/ percentage of the credit sales are collected</t>
  </si>
  <si>
    <t>2. Budgeted merchandise purchases</t>
  </si>
  <si>
    <t>Merchandise purchase = cash disbursement this month + Accounts Payable from last month</t>
  </si>
  <si>
    <t>* Cash disbursement this month is only the cash pays out for merchandise this month, so there's account payable for the left amount for merchandise</t>
  </si>
  <si>
    <t>Total merchandise purchase=Cash outflow for this month/ The percentage of merchandise inventory purchase</t>
  </si>
  <si>
    <t>3. Budgeted Cost of Goods Sold</t>
  </si>
  <si>
    <t>First, calculate Cost of Goods Available for Sale this month= Beginning inventory this month + July merchandise purchase</t>
  </si>
  <si>
    <t>*Cost of Goods Available for Sale means the total inventory we have and we can sell</t>
  </si>
  <si>
    <t>COGS= COGAS - Ending inventory</t>
  </si>
  <si>
    <t>* Ending inventory means the amount of inventory we have left at the end of the month</t>
  </si>
  <si>
    <t>* So, if we use the total inventory we have this month- the total inventory we have left at the end of the month, we know how many inventory we sold for this month</t>
  </si>
  <si>
    <t>4. Budgeted net operating income</t>
  </si>
  <si>
    <t>Net operating income= Total Sales for this month- COGS- Expenses</t>
  </si>
  <si>
    <t>* Why minus COGS?</t>
  </si>
  <si>
    <t>COGS is the cost for making or purchasing inventory</t>
  </si>
  <si>
    <t>Wolfpack Company</t>
  </si>
  <si>
    <t>Balance Sheet</t>
  </si>
  <si>
    <t>Assets</t>
  </si>
  <si>
    <t>Cash</t>
  </si>
  <si>
    <t>Accounts receivable</t>
  </si>
  <si>
    <t>Inventory</t>
  </si>
  <si>
    <t>Buildings and equipment, net of depreciation</t>
  </si>
  <si>
    <t>Total assets</t>
  </si>
  <si>
    <t>Liabilities and Stockholders' Equity</t>
  </si>
  <si>
    <t>Accounts payable</t>
  </si>
  <si>
    <t>Common stock</t>
  </si>
  <si>
    <t>Retained earnings</t>
  </si>
  <si>
    <t>Total liabilities and stockholders' equity</t>
  </si>
  <si>
    <t>Budgeting Assumptions:</t>
  </si>
  <si>
    <t>1. All sales are on account. Thirty percent of the credit sales are collected in the month of sale and remaining 70% are collected in the moth subsequent to the sale. The accounts receivable at June 30 will be colleced in July</t>
  </si>
  <si>
    <t>2. All merchandise purchases are on account. Twenty percent of merchandise inventory purchases are paid in the month of the purchase and the remaining 80% is paid in the month after the purchase. The accounts payable at June 30 will be paid in July</t>
  </si>
  <si>
    <t>3. The budgeted inventory balance at July 31 is $17900</t>
  </si>
  <si>
    <t>4. Depreciation expense is $3520 per month. All other selling and administrative expenses are paid in full in the month the expense s incurred</t>
  </si>
  <si>
    <t>5. The company's cash budget for July shows expected cash collections of $102900 expected cash disbursements for merchandise purchases of $59700, and cash paid for selling and administrative expenses of $26,280.</t>
  </si>
  <si>
    <t>1. Budgeted Sales for July</t>
  </si>
  <si>
    <t>expected cash collection in july</t>
  </si>
  <si>
    <t>Less: June's AR</t>
  </si>
  <si>
    <t>Asset:</t>
  </si>
  <si>
    <t>Cash collection in July</t>
  </si>
  <si>
    <t>Total Sales of July</t>
  </si>
  <si>
    <t>44700/0.3</t>
  </si>
  <si>
    <t>AR</t>
  </si>
  <si>
    <t>2. Budgeted Merchandise purchase</t>
  </si>
  <si>
    <t>Buildings and equipment</t>
  </si>
  <si>
    <t>cash disbursement in july for Merchandise</t>
  </si>
  <si>
    <t>Less June's AP</t>
  </si>
  <si>
    <t>Cash disbursement of july for Merchandise pur</t>
  </si>
  <si>
    <t>Liabilities</t>
  </si>
  <si>
    <t>Total Merchan purchase</t>
  </si>
  <si>
    <t>Accounts Payable</t>
  </si>
  <si>
    <t>Stockholders' Equity</t>
  </si>
  <si>
    <t>Beginning Inventory</t>
  </si>
  <si>
    <t>Common Stock</t>
  </si>
  <si>
    <t>Plus the July Inventory Purchase</t>
  </si>
  <si>
    <t>Retained earning</t>
  </si>
  <si>
    <t>Cost of Goods Available for Sell</t>
  </si>
  <si>
    <t>Less the Ending Inventory balance at july 31</t>
  </si>
  <si>
    <t>Total Liab and SE</t>
  </si>
  <si>
    <t>COGS</t>
  </si>
  <si>
    <t>Sales for July</t>
  </si>
  <si>
    <t>Less COGS</t>
  </si>
  <si>
    <t>Gross Profit</t>
  </si>
  <si>
    <t>Less Expenses:</t>
  </si>
  <si>
    <t>Depreciation expense</t>
  </si>
  <si>
    <t>Selling and administrative expense</t>
  </si>
  <si>
    <t>Total expense</t>
  </si>
  <si>
    <t>Net operating income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</si>
</sst>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409]#,##0_);\([$$-409]#,##0\)"/>
  </numFmts>
  <fonts count="4">
    <font>
      <sz val="12"/>
      <color theme="1"/>
      <name val="Calibri"/>
      <family val="2"/>
      <scheme val="minor"/>
    </font>
    <font>
      <b/>
      <sz val="12"/>
      <color theme="1"/>
      <name val="Calibri"/>
      <family val="2"/>
      <scheme val="minor"/>
    </font>
    <font>
      <sz val="12"/>
      <color theme="1"/>
      <name val="Calibri"/>
      <family val="2"/>
      <scheme val="minor"/>
    </font>
    <font>
      <sz val="12"/>
      <color rgb="FFFF0000"/>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43" fontId="2" fillId="0" borderId="0" applyFont="0" applyFill="0" applyBorder="0" applyAlignment="0" applyProtection="0"/>
  </cellStyleXfs>
  <cellXfs count="12">
    <xf numFmtId="0" fontId="0" fillId="0" borderId="0" xfId="0"/>
    <xf numFmtId="0" fontId="1" fillId="0" borderId="0" xfId="0" applyFont="1"/>
    <xf numFmtId="0" fontId="0" fillId="0" borderId="0" xfId="0" applyAlignment="1">
      <alignment horizontal="left"/>
    </xf>
    <xf numFmtId="0" fontId="1" fillId="0" borderId="0" xfId="0" applyFont="1" applyAlignment="1">
      <alignment horizontal="center" vertical="center"/>
    </xf>
    <xf numFmtId="17" fontId="1" fillId="0" borderId="0" xfId="0" applyNumberFormat="1" applyFont="1" applyAlignment="1">
      <alignment horizontal="center" vertical="center"/>
    </xf>
    <xf numFmtId="164" fontId="0" fillId="0" borderId="0" xfId="1" applyNumberFormat="1" applyFont="1"/>
    <xf numFmtId="0" fontId="0" fillId="0" borderId="0" xfId="0" applyAlignment="1">
      <alignment wrapText="1"/>
    </xf>
    <xf numFmtId="0" fontId="3" fillId="0" borderId="0" xfId="0" applyFont="1"/>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left" vertical="top" wrapText="1"/>
    </xf>
    <xf numFmtId="0" fontId="0" fillId="0" borderId="0" xfId="0" applyAlignment="1">
      <alignment horizont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26C38-E3B2-9444-8F9B-13EAF38EA0F6}">
  <dimension ref="A1:K23"/>
  <sheetViews>
    <sheetView workbookViewId="0">
      <selection activeCell="A25" sqref="A25"/>
    </sheetView>
  </sheetViews>
  <sheetFormatPr defaultColWidth="11" defaultRowHeight="15.95"/>
  <sheetData>
    <row r="1" spans="1:11">
      <c r="A1" s="1" t="s">
        <v>0</v>
      </c>
    </row>
    <row r="2" spans="1:11">
      <c r="A2" s="1" t="s">
        <v>1</v>
      </c>
    </row>
    <row r="3" spans="1:11">
      <c r="A3" t="s">
        <v>2</v>
      </c>
    </row>
    <row r="4" spans="1:11">
      <c r="A4" s="7" t="s">
        <v>3</v>
      </c>
    </row>
    <row r="5" spans="1:11" ht="29.1" customHeight="1">
      <c r="A5" s="9" t="s">
        <v>4</v>
      </c>
      <c r="B5" s="9"/>
      <c r="C5" s="9"/>
      <c r="D5" s="9"/>
      <c r="E5" s="9"/>
      <c r="F5" s="9"/>
      <c r="G5" s="9"/>
      <c r="H5" s="9"/>
      <c r="I5" s="9"/>
      <c r="J5" s="9"/>
      <c r="K5" s="9"/>
    </row>
    <row r="6" spans="1:11" ht="17.100000000000001" customHeight="1">
      <c r="A6" s="2" t="s">
        <v>5</v>
      </c>
      <c r="B6" s="8"/>
      <c r="C6" s="8"/>
      <c r="D6" s="8"/>
      <c r="E6" s="8"/>
      <c r="F6" s="8"/>
      <c r="G6" s="8"/>
      <c r="H6" s="8"/>
      <c r="I6" s="8"/>
      <c r="J6" s="8"/>
      <c r="K6" s="8"/>
    </row>
    <row r="8" spans="1:11">
      <c r="A8" s="1" t="s">
        <v>6</v>
      </c>
    </row>
    <row r="9" spans="1:11">
      <c r="A9" t="s">
        <v>7</v>
      </c>
    </row>
    <row r="10" spans="1:11" ht="30.95" customHeight="1">
      <c r="A10" s="9" t="s">
        <v>8</v>
      </c>
      <c r="B10" s="9"/>
      <c r="C10" s="9"/>
      <c r="D10" s="9"/>
      <c r="E10" s="9"/>
      <c r="F10" s="9"/>
      <c r="G10" s="9"/>
      <c r="H10" s="9"/>
      <c r="I10" s="9"/>
      <c r="J10" s="9"/>
      <c r="K10" s="9"/>
    </row>
    <row r="11" spans="1:11">
      <c r="A11" s="1" t="s">
        <v>9</v>
      </c>
    </row>
    <row r="13" spans="1:11">
      <c r="A13" s="1" t="s">
        <v>10</v>
      </c>
    </row>
    <row r="14" spans="1:11">
      <c r="A14" t="s">
        <v>11</v>
      </c>
    </row>
    <row r="15" spans="1:11">
      <c r="A15" t="s">
        <v>12</v>
      </c>
    </row>
    <row r="16" spans="1:11">
      <c r="A16" t="s">
        <v>13</v>
      </c>
    </row>
    <row r="17" spans="1:11">
      <c r="A17" t="s">
        <v>14</v>
      </c>
    </row>
    <row r="18" spans="1:11" ht="30.95" customHeight="1">
      <c r="A18" s="9" t="s">
        <v>15</v>
      </c>
      <c r="B18" s="9"/>
      <c r="C18" s="9"/>
      <c r="D18" s="9"/>
      <c r="E18" s="9"/>
      <c r="F18" s="9"/>
      <c r="G18" s="9"/>
      <c r="H18" s="9"/>
      <c r="I18" s="9"/>
      <c r="J18" s="9"/>
      <c r="K18" s="9"/>
    </row>
    <row r="20" spans="1:11">
      <c r="A20" s="1" t="s">
        <v>16</v>
      </c>
    </row>
    <row r="21" spans="1:11">
      <c r="A21" t="s">
        <v>17</v>
      </c>
    </row>
    <row r="22" spans="1:11">
      <c r="A22" t="s">
        <v>18</v>
      </c>
    </row>
    <row r="23" spans="1:11">
      <c r="A23" t="s">
        <v>19</v>
      </c>
    </row>
  </sheetData>
  <mergeCells count="3">
    <mergeCell ref="A5:K5"/>
    <mergeCell ref="A10:K10"/>
    <mergeCell ref="A18:K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04C3D-3C85-CF49-B992-E5F30E36E59B}">
  <dimension ref="A1:F50"/>
  <sheetViews>
    <sheetView tabSelected="1" workbookViewId="0">
      <selection activeCell="G6" sqref="G6"/>
    </sheetView>
  </sheetViews>
  <sheetFormatPr defaultColWidth="11" defaultRowHeight="15.95"/>
  <cols>
    <col min="1" max="1" width="39.5" customWidth="1"/>
    <col min="2" max="2" width="11.5" bestFit="1" customWidth="1"/>
    <col min="5" max="5" width="21.875" bestFit="1" customWidth="1"/>
  </cols>
  <sheetData>
    <row r="1" spans="1:2">
      <c r="A1" s="3" t="s">
        <v>20</v>
      </c>
    </row>
    <row r="2" spans="1:2">
      <c r="A2" s="3" t="s">
        <v>21</v>
      </c>
    </row>
    <row r="3" spans="1:2">
      <c r="A3" s="4">
        <v>11110</v>
      </c>
    </row>
    <row r="4" spans="1:2">
      <c r="A4" s="1" t="s">
        <v>22</v>
      </c>
      <c r="B4" s="5">
        <v>77600</v>
      </c>
    </row>
    <row r="5" spans="1:2">
      <c r="A5" t="s">
        <v>23</v>
      </c>
      <c r="B5" s="5">
        <v>58200</v>
      </c>
    </row>
    <row r="6" spans="1:2">
      <c r="A6" t="s">
        <v>24</v>
      </c>
      <c r="B6" s="5">
        <v>41800</v>
      </c>
    </row>
    <row r="7" spans="1:2">
      <c r="A7" t="s">
        <v>25</v>
      </c>
      <c r="B7" s="5">
        <v>176000</v>
      </c>
    </row>
    <row r="8" spans="1:2">
      <c r="A8" t="s">
        <v>26</v>
      </c>
      <c r="B8" s="5">
        <f>SUM(B4:B7)</f>
        <v>353600</v>
      </c>
    </row>
    <row r="9" spans="1:2">
      <c r="A9" t="s">
        <v>27</v>
      </c>
      <c r="B9" s="5"/>
    </row>
    <row r="10" spans="1:2">
      <c r="A10" s="1" t="s">
        <v>28</v>
      </c>
      <c r="B10" s="5"/>
    </row>
    <row r="11" spans="1:2">
      <c r="A11" t="s">
        <v>29</v>
      </c>
      <c r="B11" s="5">
        <v>46600</v>
      </c>
    </row>
    <row r="12" spans="1:2">
      <c r="A12" t="s">
        <v>30</v>
      </c>
      <c r="B12" s="5">
        <v>100000</v>
      </c>
    </row>
    <row r="13" spans="1:2">
      <c r="A13" t="s">
        <v>31</v>
      </c>
      <c r="B13" s="5">
        <v>207000</v>
      </c>
    </row>
    <row r="14" spans="1:2">
      <c r="A14" t="s">
        <v>32</v>
      </c>
      <c r="B14" s="5">
        <f>SUM(B11:B13)</f>
        <v>353600</v>
      </c>
    </row>
    <row r="16" spans="1:2">
      <c r="A16" s="1" t="s">
        <v>33</v>
      </c>
    </row>
    <row r="17" spans="1:6" ht="33.950000000000003" customHeight="1">
      <c r="A17" s="10" t="s">
        <v>34</v>
      </c>
      <c r="B17" s="10"/>
      <c r="C17" s="10"/>
      <c r="D17" s="10"/>
      <c r="E17" s="10"/>
      <c r="F17" s="10"/>
    </row>
    <row r="18" spans="1:6" ht="30.95" customHeight="1">
      <c r="A18" s="11" t="s">
        <v>35</v>
      </c>
      <c r="B18" s="11"/>
      <c r="C18" s="11"/>
      <c r="D18" s="11"/>
      <c r="E18" s="11"/>
      <c r="F18" s="11"/>
    </row>
    <row r="19" spans="1:6">
      <c r="A19" s="9" t="s">
        <v>36</v>
      </c>
      <c r="B19" s="9"/>
      <c r="C19" s="9"/>
      <c r="D19" s="9"/>
      <c r="E19" s="9"/>
      <c r="F19" s="9"/>
    </row>
    <row r="20" spans="1:6" ht="30.95" customHeight="1">
      <c r="A20" s="9" t="s">
        <v>37</v>
      </c>
      <c r="B20" s="9"/>
      <c r="C20" s="9"/>
      <c r="D20" s="9"/>
      <c r="E20" s="9"/>
      <c r="F20" s="9"/>
    </row>
    <row r="21" spans="1:6" s="6" customFormat="1" ht="33" customHeight="1">
      <c r="A21" s="9" t="s">
        <v>38</v>
      </c>
      <c r="B21" s="9"/>
      <c r="C21" s="9"/>
      <c r="D21" s="9"/>
      <c r="E21" s="9"/>
      <c r="F21" s="9"/>
    </row>
    <row r="23" spans="1:6">
      <c r="A23" t="s">
        <v>39</v>
      </c>
    </row>
    <row r="24" spans="1:6">
      <c r="A24" t="s">
        <v>40</v>
      </c>
      <c r="B24">
        <v>102900</v>
      </c>
      <c r="E24" s="1" t="s">
        <v>21</v>
      </c>
    </row>
    <row r="25" spans="1:6">
      <c r="A25" t="s">
        <v>41</v>
      </c>
      <c r="B25">
        <v>-58200</v>
      </c>
      <c r="E25" s="1" t="s">
        <v>42</v>
      </c>
    </row>
    <row r="26" spans="1:6">
      <c r="A26" t="s">
        <v>43</v>
      </c>
      <c r="B26">
        <f>B24+B25</f>
        <v>44700</v>
      </c>
      <c r="E26" t="s">
        <v>23</v>
      </c>
      <c r="F26">
        <f>77600+B24-B30-B48</f>
        <v>94520</v>
      </c>
    </row>
    <row r="27" spans="1:6">
      <c r="A27" s="1" t="s">
        <v>44</v>
      </c>
      <c r="B27" s="1" t="s">
        <v>45</v>
      </c>
      <c r="C27" s="1">
        <f>B26/0.3</f>
        <v>149000</v>
      </c>
      <c r="E27" t="s">
        <v>46</v>
      </c>
      <c r="F27">
        <f>C27*0.7</f>
        <v>104300</v>
      </c>
    </row>
    <row r="28" spans="1:6">
      <c r="E28" t="s">
        <v>25</v>
      </c>
      <c r="F28">
        <f>17900</f>
        <v>17900</v>
      </c>
    </row>
    <row r="29" spans="1:6">
      <c r="A29" t="s">
        <v>47</v>
      </c>
      <c r="E29" t="s">
        <v>48</v>
      </c>
      <c r="F29">
        <f>176000-B47</f>
        <v>172480</v>
      </c>
    </row>
    <row r="30" spans="1:6">
      <c r="A30" t="s">
        <v>49</v>
      </c>
      <c r="B30">
        <v>59700</v>
      </c>
      <c r="E30" t="s">
        <v>27</v>
      </c>
      <c r="F30">
        <f>SUM(F26:F29)</f>
        <v>389200</v>
      </c>
    </row>
    <row r="31" spans="1:6">
      <c r="A31" t="s">
        <v>50</v>
      </c>
      <c r="B31">
        <v>-46600</v>
      </c>
    </row>
    <row r="32" spans="1:6">
      <c r="A32" t="s">
        <v>51</v>
      </c>
      <c r="B32">
        <f>B30+B31</f>
        <v>13100</v>
      </c>
      <c r="E32" s="1" t="s">
        <v>52</v>
      </c>
    </row>
    <row r="33" spans="1:6">
      <c r="A33" s="1" t="s">
        <v>53</v>
      </c>
      <c r="B33" s="1">
        <f>B32/0.2</f>
        <v>65500</v>
      </c>
      <c r="E33" t="s">
        <v>54</v>
      </c>
      <c r="F33">
        <f>B33*0.8</f>
        <v>52400</v>
      </c>
    </row>
    <row r="35" spans="1:6">
      <c r="A35" s="2" t="s">
        <v>10</v>
      </c>
      <c r="E35" s="1" t="s">
        <v>55</v>
      </c>
    </row>
    <row r="36" spans="1:6">
      <c r="A36" t="s">
        <v>56</v>
      </c>
      <c r="B36">
        <v>41800</v>
      </c>
      <c r="E36" t="s">
        <v>57</v>
      </c>
      <c r="F36">
        <f>100000</f>
        <v>100000</v>
      </c>
    </row>
    <row r="37" spans="1:6">
      <c r="A37" t="s">
        <v>58</v>
      </c>
      <c r="B37">
        <f>B33</f>
        <v>65500</v>
      </c>
      <c r="E37" t="s">
        <v>59</v>
      </c>
      <c r="F37">
        <f>207000+B50</f>
        <v>236800</v>
      </c>
    </row>
    <row r="38" spans="1:6">
      <c r="A38" t="s">
        <v>60</v>
      </c>
      <c r="B38">
        <f>B36+B37</f>
        <v>107300</v>
      </c>
    </row>
    <row r="39" spans="1:6">
      <c r="A39" t="s">
        <v>61</v>
      </c>
      <c r="B39">
        <v>17900</v>
      </c>
      <c r="E39" s="1" t="s">
        <v>62</v>
      </c>
      <c r="F39">
        <f>F33+F36+F37</f>
        <v>389200</v>
      </c>
    </row>
    <row r="40" spans="1:6">
      <c r="A40" s="1" t="s">
        <v>63</v>
      </c>
      <c r="B40" s="1">
        <f>B38-B39</f>
        <v>89400</v>
      </c>
    </row>
    <row r="42" spans="1:6">
      <c r="A42" t="s">
        <v>16</v>
      </c>
    </row>
    <row r="43" spans="1:6">
      <c r="A43" t="s">
        <v>64</v>
      </c>
      <c r="B43">
        <f>149000</f>
        <v>149000</v>
      </c>
    </row>
    <row r="44" spans="1:6">
      <c r="A44" t="s">
        <v>65</v>
      </c>
      <c r="B44">
        <f>B40</f>
        <v>89400</v>
      </c>
    </row>
    <row r="45" spans="1:6">
      <c r="A45" t="s">
        <v>66</v>
      </c>
      <c r="B45">
        <f>B43-B44</f>
        <v>59600</v>
      </c>
    </row>
    <row r="46" spans="1:6">
      <c r="A46" t="s">
        <v>67</v>
      </c>
    </row>
    <row r="47" spans="1:6">
      <c r="A47" t="s">
        <v>68</v>
      </c>
      <c r="B47">
        <v>3520</v>
      </c>
    </row>
    <row r="48" spans="1:6">
      <c r="A48" t="s">
        <v>69</v>
      </c>
      <c r="B48">
        <v>26280</v>
      </c>
    </row>
    <row r="49" spans="1:2">
      <c r="A49" t="s">
        <v>70</v>
      </c>
      <c r="B49">
        <f>B47+B48</f>
        <v>29800</v>
      </c>
    </row>
    <row r="50" spans="1:2">
      <c r="A50" s="1" t="s">
        <v>71</v>
      </c>
      <c r="B50" s="1">
        <f>B45-B49</f>
        <v>29800</v>
      </c>
    </row>
  </sheetData>
  <mergeCells count="5">
    <mergeCell ref="A17:F17"/>
    <mergeCell ref="A18:F18"/>
    <mergeCell ref="A19:F19"/>
    <mergeCell ref="A20:F20"/>
    <mergeCell ref="A21:F21"/>
  </mergeCells>
  <pageMargins left="0.7" right="0.7" top="0.75" bottom="0.75" header="0.3" footer="0.3"/>
  <pageSetup paperSize="9"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B92A1B9571D9841B89CD17220ED567D" ma:contentTypeVersion="9" ma:contentTypeDescription="Create a new document." ma:contentTypeScope="" ma:versionID="b962d91edca489f20336a82bf936ed71">
  <xsd:schema xmlns:xsd="http://www.w3.org/2001/XMLSchema" xmlns:xs="http://www.w3.org/2001/XMLSchema" xmlns:p="http://schemas.microsoft.com/office/2006/metadata/properties" xmlns:ns2="8d4da479-bd1a-46d9-a48b-16e88cd88f3b" targetNamespace="http://schemas.microsoft.com/office/2006/metadata/properties" ma:root="true" ma:fieldsID="f9a978ab8fc52f1fc71e6a09a575394d" ns2:_="">
    <xsd:import namespace="8d4da479-bd1a-46d9-a48b-16e88cd88f3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4da479-bd1a-46d9-a48b-16e88cd88f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3513CA5-49B8-4F9C-BF84-3D962143E521}"/>
</file>

<file path=customXml/itemProps2.xml><?xml version="1.0" encoding="utf-8"?>
<ds:datastoreItem xmlns:ds="http://schemas.openxmlformats.org/officeDocument/2006/customXml" ds:itemID="{AAA18120-D3B2-42C9-A564-0D49D28F187D}"/>
</file>

<file path=customXml/itemProps3.xml><?xml version="1.0" encoding="utf-8"?>
<ds:datastoreItem xmlns:ds="http://schemas.openxmlformats.org/officeDocument/2006/customXml" ds:itemID="{0C2B5265-8E21-4EE1-B0AE-BC67EE5281D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1020230246@qq.com</dc:creator>
  <cp:keywords/>
  <dc:description/>
  <cp:lastModifiedBy>Michael P. McNulty</cp:lastModifiedBy>
  <cp:revision/>
  <dcterms:created xsi:type="dcterms:W3CDTF">2020-10-28T17:48:25Z</dcterms:created>
  <dcterms:modified xsi:type="dcterms:W3CDTF">2021-05-25T17:49:16Z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0x0101003B92A1B9571D9841B89CD17220ED567D</vt:lpwstr>
  </property>
</Properties>
</file>